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X:\ПРОГРАММА Развитие муниципальной службы\2022\2 квартал\"/>
    </mc:Choice>
  </mc:AlternateContent>
  <bookViews>
    <workbookView xWindow="0" yWindow="0" windowWidth="17112" windowHeight="6000"/>
  </bookViews>
  <sheets>
    <sheet name="исполн. 6 мес. 2022 Разв.мун.сл" sheetId="11" r:id="rId1"/>
    <sheet name="Лист1" sheetId="7" r:id="rId2"/>
  </sheets>
  <definedNames>
    <definedName name="_xlnm.Print_Area" localSheetId="0">'исполн. 6 мес. 2022 Разв.мун.сл'!$A$1:$S$25</definedName>
  </definedNames>
  <calcPr calcId="152511"/>
</workbook>
</file>

<file path=xl/calcChain.xml><?xml version="1.0" encoding="utf-8"?>
<calcChain xmlns="http://schemas.openxmlformats.org/spreadsheetml/2006/main">
  <c r="P14" i="11" l="1"/>
  <c r="P15" i="11"/>
  <c r="K14" i="11"/>
  <c r="K15" i="11"/>
  <c r="K10" i="11"/>
  <c r="M18" i="11" l="1"/>
  <c r="M17" i="11"/>
  <c r="H18" i="11"/>
  <c r="H16" i="11"/>
  <c r="H17" i="11"/>
  <c r="H14" i="11"/>
  <c r="H15" i="11"/>
  <c r="K13" i="11" l="1"/>
  <c r="H13" i="11"/>
  <c r="H19" i="11" s="1"/>
  <c r="M10" i="11"/>
  <c r="M9" i="11"/>
  <c r="I11" i="11"/>
  <c r="H10" i="11"/>
  <c r="H9" i="11"/>
  <c r="C10" i="11"/>
  <c r="C9" i="11"/>
  <c r="H11" i="11" l="1"/>
  <c r="L20" i="11"/>
  <c r="N11" i="11"/>
  <c r="O11" i="11"/>
  <c r="P11" i="11"/>
  <c r="Q11" i="11"/>
  <c r="Q20" i="11" s="1"/>
  <c r="J11" i="11"/>
  <c r="K11" i="11"/>
  <c r="L11" i="11"/>
  <c r="D11" i="11"/>
  <c r="E11" i="11"/>
  <c r="F11" i="11"/>
  <c r="G11" i="11"/>
  <c r="G20" i="11" s="1"/>
  <c r="N13" i="11"/>
  <c r="N19" i="11" s="1"/>
  <c r="O13" i="11"/>
  <c r="O19" i="11" s="1"/>
  <c r="P13" i="11"/>
  <c r="P19" i="11" s="1"/>
  <c r="Q13" i="11"/>
  <c r="I13" i="11"/>
  <c r="I19" i="11" s="1"/>
  <c r="I20" i="11" s="1"/>
  <c r="J13" i="11"/>
  <c r="J19" i="11" s="1"/>
  <c r="J20" i="11" s="1"/>
  <c r="K19" i="11"/>
  <c r="L13" i="11"/>
  <c r="E13" i="11"/>
  <c r="E19" i="11" s="1"/>
  <c r="D13" i="11"/>
  <c r="F13" i="11"/>
  <c r="F19" i="11" s="1"/>
  <c r="H20" i="11"/>
  <c r="C18" i="11"/>
  <c r="M11" i="11"/>
  <c r="C11" i="11"/>
  <c r="M14" i="11"/>
  <c r="G13" i="11"/>
  <c r="C14" i="11"/>
  <c r="N20" i="11" l="1"/>
  <c r="K20" i="11"/>
  <c r="E20" i="11"/>
  <c r="O20" i="11"/>
  <c r="P20" i="11"/>
  <c r="C13" i="11"/>
  <c r="C19" i="11" s="1"/>
  <c r="F20" i="11"/>
  <c r="C20" i="11"/>
  <c r="D19" i="11"/>
  <c r="D20" i="11" s="1"/>
  <c r="C17" i="11" l="1"/>
  <c r="M16" i="11"/>
  <c r="C16" i="11"/>
  <c r="M15" i="11"/>
  <c r="C15" i="11"/>
  <c r="T14" i="11"/>
  <c r="M13" i="11" l="1"/>
  <c r="M19" i="11" s="1"/>
  <c r="M20" i="11" s="1"/>
  <c r="T18" i="11"/>
  <c r="T17" i="11"/>
  <c r="T16" i="11"/>
  <c r="T15" i="11"/>
  <c r="T13" i="11" l="1"/>
  <c r="T19" i="11"/>
  <c r="T20" i="11" l="1"/>
</calcChain>
</file>

<file path=xl/sharedStrings.xml><?xml version="1.0" encoding="utf-8"?>
<sst xmlns="http://schemas.openxmlformats.org/spreadsheetml/2006/main" count="59" uniqueCount="49">
  <si>
    <t>№№</t>
  </si>
  <si>
    <t>Наименование подпрограмм, 
мероприятий</t>
  </si>
  <si>
    <t>всего</t>
  </si>
  <si>
    <t xml:space="preserve">федеральный 
бюджет
</t>
  </si>
  <si>
    <t xml:space="preserve">окружной
бюджет 
</t>
  </si>
  <si>
    <t xml:space="preserve">городской
 бюджет
</t>
  </si>
  <si>
    <t xml:space="preserve">другие 
источники
</t>
  </si>
  <si>
    <t>Уточненный план по бюджету*</t>
  </si>
  <si>
    <t>Кассовое исполнение*</t>
  </si>
  <si>
    <t xml:space="preserve">Результат реализации 
мероприятия, причина невыполнения или неполного выполнения мероприятия
</t>
  </si>
  <si>
    <t>Всего по Программе</t>
  </si>
  <si>
    <t>Расходы на обеспечение деятельности (оказание услуг) муниципальных учреждений</t>
  </si>
  <si>
    <t>Прочие мероприятия органов местного самоуправления городского округа</t>
  </si>
  <si>
    <t>тыс. руб.</t>
  </si>
  <si>
    <t>Примечание:
- в графе 2 указываются наименование подпрограмм и мероприятий в последовательности, предусмотренной целевой программой;
- в графах 4 - 7 проставляются денежные средства, предусмотренные утвержденной целевой программой на соответствующий финан</t>
  </si>
  <si>
    <t>Таблица № 1</t>
  </si>
  <si>
    <t>Отчет о ходе реализации  целевой программы
«Развитие муниципальной службы в городе Пыть-Яхе»</t>
  </si>
  <si>
    <t xml:space="preserve">             </t>
  </si>
  <si>
    <t>Директор МКУ "УМТО г.Пыть-Яха"</t>
  </si>
  <si>
    <t>Сланина Н.А.</t>
  </si>
  <si>
    <t xml:space="preserve">План по программе 
(постановление администрации города от 01.12.2021  № 533-па) </t>
  </si>
  <si>
    <t>Подпрограмма 1 «Повышение эффективности муниципального управления»</t>
  </si>
  <si>
    <t>1.3.</t>
  </si>
  <si>
    <t>1.4.</t>
  </si>
  <si>
    <t>Основное мероприятие «Совершенствование стандартов, механизмов кадровой и антикоррупционной работы» (3)</t>
  </si>
  <si>
    <t>Основное мероприятие «Содействие повышению профессионального уровня муниципальных служащих, управленческих кадров и лиц, включенных в резерв управленческих кадров» (1)</t>
  </si>
  <si>
    <t xml:space="preserve">Подпрограмма 2 «Создание условий для развития муниципальной службы в муниципальном образовании город Пыть-Ях» </t>
  </si>
  <si>
    <t>Основное мероприятие «Обеспечение условий для осуществления деятельности органов местного самоуправления города Пыть-Яха и муниципальных учреждений города» (4,5)</t>
  </si>
  <si>
    <t>2.1.</t>
  </si>
  <si>
    <t>2.1.1.</t>
  </si>
  <si>
    <t>2.1.4.</t>
  </si>
  <si>
    <t>Расходы на обеспечение функций органов местного самоуправления городского округа в том числе высшее должностное лицо муниципального образования городской округ город Пыть-Ях</t>
  </si>
  <si>
    <t>2.1.2.</t>
  </si>
  <si>
    <t>2.1.3.</t>
  </si>
  <si>
    <t>Представление к наградам и присвоение почетных званий муниципального образования</t>
  </si>
  <si>
    <t>2.2.</t>
  </si>
  <si>
    <t>Основное мероприятие «Реализация переданных государственных полномочий по государственной регистрации актов гражданского состояния» (6)</t>
  </si>
  <si>
    <t>Всего по подпрограмме 2</t>
  </si>
  <si>
    <t>Всего по подпрограмме 1</t>
  </si>
  <si>
    <t>Каримова Я.Ю.</t>
  </si>
  <si>
    <t>за январь-июнь 2022 года</t>
  </si>
  <si>
    <t>Освоение бюджетных средств осуществлено в рамках программных мероприятий запланированных, на январь-июнь 2022 г., посредством заключения муниципальных контрактов, выплаты з/платы, оплаты льготного проезда, командировочных расходов, перечислений налогов</t>
  </si>
  <si>
    <t>Освоение бюджетных средств осуществлено в рамках программных мероприятий запланированных, на январь-июнь 2022  г., посредством заключения муниципальных контрактов, выплаты з/платы, оплаты льготного проезда, командировочных расходов, перечислений налогов</t>
  </si>
  <si>
    <t>Освоение бюджетных средств осуществлено в рамках программных мероприятий запланированных, на январь-июнь 2022  г., посредством заключения муниципальных контрактов, выплаты з/платы, командировочных расходов, перечислений налогов.</t>
  </si>
  <si>
    <t>Освоение бюджетных средств осуществлено в рамках программных мероприятий запланированных, на январь-июнь 2022  г., посредством выплаты з/платы, начисления на выплаты по оплате труда.</t>
  </si>
  <si>
    <t>Освоение бюджетных средств осуществлено в рамках программных мероприятий запланированных, на январь-июнь 2022  г.</t>
  </si>
  <si>
    <t>Начальник  отдела муниципальной службы, кадров и наград</t>
  </si>
  <si>
    <t>Конкурс "Лучший муниципальный служащий" запланирован на сентябрь 2022 года</t>
  </si>
  <si>
    <t>Дополнительное профессиональное образование в 1 полугодии 2022 года  получили 46 муниципальных служащих в администрации города (из них 7 лиц, состоящих в кадровом резерве), в Думе города обучение не проводилось.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</si>
</sst>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#,##0.0"/>
    <numFmt numFmtId="166" formatCode="_(* #,##0.0_);_(* \(#,##0.0\);_(* &quot;-&quot;??_);_(@_)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 applyFill="1" applyBorder="1" applyAlignment="1">
      <alignment horizontal="center" vertical="top"/>
    </xf>
    <xf numFmtId="0" fontId="1" fillId="0" borderId="0" xfId="0" applyFont="1" applyFill="1"/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/>
    <xf numFmtId="0" fontId="2" fillId="0" borderId="0" xfId="0" applyFont="1" applyFill="1"/>
    <xf numFmtId="4" fontId="2" fillId="0" borderId="0" xfId="0" applyNumberFormat="1" applyFont="1" applyFill="1"/>
    <xf numFmtId="4" fontId="4" fillId="0" borderId="0" xfId="0" applyNumberFormat="1" applyFont="1" applyFill="1"/>
    <xf numFmtId="166" fontId="10" fillId="0" borderId="1" xfId="0" applyNumberFormat="1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top"/>
    </xf>
    <xf numFmtId="166" fontId="10" fillId="0" borderId="4" xfId="0" applyNumberFormat="1" applyFont="1" applyFill="1" applyBorder="1" applyAlignment="1">
      <alignment horizontal="left" vertical="center" wrapText="1"/>
    </xf>
    <xf numFmtId="4" fontId="8" fillId="0" borderId="5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left" vertical="center" wrapText="1"/>
    </xf>
    <xf numFmtId="0" fontId="0" fillId="0" borderId="0" xfId="0" applyBorder="1"/>
    <xf numFmtId="2" fontId="7" fillId="0" borderId="0" xfId="0" applyNumberFormat="1" applyFont="1" applyBorder="1" applyAlignment="1">
      <alignment horizontal="center" vertical="center" wrapText="1"/>
    </xf>
    <xf numFmtId="2" fontId="0" fillId="0" borderId="0" xfId="0" applyNumberFormat="1" applyBorder="1"/>
    <xf numFmtId="2" fontId="7" fillId="0" borderId="0" xfId="0" applyNumberFormat="1" applyFont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7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/>
    </xf>
    <xf numFmtId="0" fontId="3" fillId="3" borderId="0" xfId="0" applyFont="1" applyFill="1"/>
    <xf numFmtId="0" fontId="1" fillId="3" borderId="0" xfId="0" applyFont="1" applyFill="1"/>
    <xf numFmtId="0" fontId="1" fillId="3" borderId="0" xfId="0" applyFont="1" applyFill="1" applyBorder="1"/>
    <xf numFmtId="2" fontId="1" fillId="3" borderId="0" xfId="0" applyNumberFormat="1" applyFont="1" applyFill="1" applyBorder="1"/>
    <xf numFmtId="2" fontId="2" fillId="3" borderId="0" xfId="0" applyNumberFormat="1" applyFont="1" applyFill="1" applyBorder="1" applyAlignment="1">
      <alignment horizontal="center" vertical="top"/>
    </xf>
    <xf numFmtId="2" fontId="1" fillId="3" borderId="0" xfId="0" applyNumberFormat="1" applyFont="1" applyFill="1"/>
    <xf numFmtId="0" fontId="5" fillId="4" borderId="0" xfId="0" applyFont="1" applyFill="1"/>
    <xf numFmtId="0" fontId="7" fillId="4" borderId="1" xfId="0" applyFont="1" applyFill="1" applyBorder="1" applyAlignment="1">
      <alignment horizontal="center" vertical="top" wrapText="1"/>
    </xf>
    <xf numFmtId="165" fontId="3" fillId="4" borderId="0" xfId="0" applyNumberFormat="1" applyFont="1" applyFill="1"/>
    <xf numFmtId="0" fontId="3" fillId="4" borderId="0" xfId="0" applyFont="1" applyFill="1" applyBorder="1" applyAlignment="1">
      <alignment horizontal="center" vertical="top"/>
    </xf>
    <xf numFmtId="165" fontId="3" fillId="4" borderId="0" xfId="0" applyNumberFormat="1" applyFont="1" applyFill="1" applyAlignment="1">
      <alignment wrapText="1"/>
    </xf>
    <xf numFmtId="0" fontId="3" fillId="4" borderId="0" xfId="0" applyFont="1" applyFill="1"/>
    <xf numFmtId="2" fontId="3" fillId="4" borderId="0" xfId="0" applyNumberFormat="1" applyFont="1" applyFill="1"/>
    <xf numFmtId="43" fontId="3" fillId="4" borderId="0" xfId="0" applyNumberFormat="1" applyFont="1" applyFill="1"/>
    <xf numFmtId="165" fontId="1" fillId="4" borderId="0" xfId="0" applyNumberFormat="1" applyFont="1" applyFill="1"/>
    <xf numFmtId="0" fontId="1" fillId="4" borderId="0" xfId="0" applyFont="1" applyFill="1"/>
    <xf numFmtId="4" fontId="1" fillId="4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/>
    <xf numFmtId="0" fontId="3" fillId="5" borderId="0" xfId="0" applyFont="1" applyFill="1"/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horizontal="left" vertical="center" wrapText="1"/>
    </xf>
    <xf numFmtId="4" fontId="9" fillId="4" borderId="0" xfId="1" applyNumberFormat="1" applyFont="1" applyFill="1" applyAlignment="1">
      <alignment horizontal="center" vertical="center"/>
    </xf>
    <xf numFmtId="165" fontId="8" fillId="4" borderId="1" xfId="1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165" fontId="8" fillId="4" borderId="4" xfId="1" applyNumberFormat="1" applyFont="1" applyFill="1" applyBorder="1" applyAlignment="1">
      <alignment horizontal="center" vertical="center"/>
    </xf>
    <xf numFmtId="165" fontId="8" fillId="4" borderId="6" xfId="1" applyNumberFormat="1" applyFont="1" applyFill="1" applyBorder="1" applyAlignment="1">
      <alignment horizontal="center" vertical="center"/>
    </xf>
    <xf numFmtId="16" fontId="9" fillId="2" borderId="4" xfId="0" applyNumberFormat="1" applyFont="1" applyFill="1" applyBorder="1" applyAlignment="1">
      <alignment vertical="center"/>
    </xf>
    <xf numFmtId="16" fontId="9" fillId="2" borderId="1" xfId="0" applyNumberFormat="1" applyFont="1" applyFill="1" applyBorder="1" applyAlignment="1">
      <alignment vertical="center"/>
    </xf>
    <xf numFmtId="0" fontId="9" fillId="5" borderId="4" xfId="0" applyFont="1" applyFill="1" applyBorder="1" applyAlignment="1">
      <alignment horizontal="left" vertical="center" wrapText="1"/>
    </xf>
    <xf numFmtId="4" fontId="9" fillId="4" borderId="4" xfId="1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/>
    <xf numFmtId="0" fontId="10" fillId="5" borderId="1" xfId="0" applyFont="1" applyFill="1" applyBorder="1" applyAlignment="1">
      <alignment vertical="center"/>
    </xf>
    <xf numFmtId="165" fontId="10" fillId="4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4" borderId="1" xfId="1" applyNumberFormat="1" applyFont="1" applyFill="1" applyBorder="1" applyAlignment="1">
      <alignment horizontal="center" vertical="center"/>
    </xf>
    <xf numFmtId="165" fontId="9" fillId="3" borderId="0" xfId="1" applyNumberFormat="1" applyFont="1" applyFill="1" applyAlignment="1">
      <alignment horizontal="center" vertical="center"/>
    </xf>
    <xf numFmtId="165" fontId="9" fillId="3" borderId="13" xfId="1" applyNumberFormat="1" applyFont="1" applyFill="1" applyBorder="1" applyAlignment="1">
      <alignment horizontal="center" vertical="center"/>
    </xf>
    <xf numFmtId="165" fontId="7" fillId="3" borderId="1" xfId="1" applyNumberFormat="1" applyFont="1" applyFill="1" applyBorder="1" applyAlignment="1">
      <alignment horizontal="center" vertical="center"/>
    </xf>
    <xf numFmtId="165" fontId="8" fillId="3" borderId="1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165" fontId="9" fillId="3" borderId="4" xfId="1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165" fontId="8" fillId="3" borderId="4" xfId="1" applyNumberFormat="1" applyFont="1" applyFill="1" applyBorder="1" applyAlignment="1">
      <alignment horizontal="center" vertical="center"/>
    </xf>
    <xf numFmtId="165" fontId="8" fillId="3" borderId="6" xfId="1" applyNumberFormat="1" applyFont="1" applyFill="1" applyBorder="1" applyAlignment="1">
      <alignment horizontal="center" vertical="center"/>
    </xf>
    <xf numFmtId="165" fontId="9" fillId="4" borderId="13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4" fontId="7" fillId="4" borderId="1" xfId="1" applyNumberFormat="1" applyFont="1" applyFill="1" applyBorder="1" applyAlignment="1">
      <alignment horizontal="center" vertical="center"/>
    </xf>
    <xf numFmtId="4" fontId="8" fillId="4" borderId="1" xfId="1" applyNumberFormat="1" applyFont="1" applyFill="1" applyBorder="1" applyAlignment="1">
      <alignment horizontal="center" vertical="center"/>
    </xf>
    <xf numFmtId="4" fontId="8" fillId="4" borderId="4" xfId="1" applyNumberFormat="1" applyFont="1" applyFill="1" applyBorder="1" applyAlignment="1">
      <alignment horizontal="center" vertical="center"/>
    </xf>
    <xf numFmtId="4" fontId="8" fillId="4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top" wrapText="1"/>
    </xf>
    <xf numFmtId="165" fontId="9" fillId="5" borderId="0" xfId="1" applyNumberFormat="1" applyFont="1" applyFill="1" applyAlignment="1">
      <alignment horizontal="center" vertical="center"/>
    </xf>
    <xf numFmtId="4" fontId="9" fillId="5" borderId="4" xfId="1" applyNumberFormat="1" applyFont="1" applyFill="1" applyBorder="1" applyAlignment="1">
      <alignment horizontal="center" vertical="center"/>
    </xf>
    <xf numFmtId="166" fontId="9" fillId="2" borderId="1" xfId="0" applyNumberFormat="1" applyFont="1" applyFill="1" applyBorder="1" applyAlignment="1">
      <alignment vertical="center" wrapText="1"/>
    </xf>
    <xf numFmtId="165" fontId="9" fillId="5" borderId="4" xfId="1" applyNumberFormat="1" applyFont="1" applyFill="1" applyBorder="1" applyAlignment="1">
      <alignment horizontal="center" vertical="center"/>
    </xf>
    <xf numFmtId="165" fontId="9" fillId="5" borderId="13" xfId="1" applyNumberFormat="1" applyFont="1" applyFill="1" applyBorder="1" applyAlignment="1">
      <alignment horizontal="center" vertical="center"/>
    </xf>
    <xf numFmtId="165" fontId="10" fillId="5" borderId="1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/>
    </xf>
    <xf numFmtId="165" fontId="8" fillId="0" borderId="1" xfId="1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1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/>
    </xf>
    <xf numFmtId="165" fontId="8" fillId="0" borderId="4" xfId="0" applyNumberFormat="1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left" vertical="center" wrapText="1"/>
    </xf>
    <xf numFmtId="165" fontId="8" fillId="0" borderId="6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center" wrapText="1"/>
    </xf>
    <xf numFmtId="0" fontId="12" fillId="0" borderId="0" xfId="0" applyFont="1" applyFill="1"/>
    <xf numFmtId="0" fontId="13" fillId="0" borderId="0" xfId="0" applyFont="1" applyFill="1"/>
    <xf numFmtId="2" fontId="1" fillId="0" borderId="0" xfId="0" applyNumberFormat="1" applyFont="1" applyFill="1"/>
    <xf numFmtId="2" fontId="13" fillId="0" borderId="0" xfId="0" applyNumberFormat="1" applyFont="1" applyFill="1"/>
    <xf numFmtId="0" fontId="14" fillId="2" borderId="1" xfId="0" applyNumberFormat="1" applyFont="1" applyFill="1" applyBorder="1" applyAlignment="1">
      <alignment vertical="center" wrapText="1"/>
    </xf>
    <xf numFmtId="166" fontId="8" fillId="5" borderId="11" xfId="0" applyNumberFormat="1" applyFont="1" applyFill="1" applyBorder="1" applyAlignment="1">
      <alignment horizontal="left" vertical="center" wrapText="1"/>
    </xf>
    <xf numFmtId="166" fontId="8" fillId="5" borderId="9" xfId="0" applyNumberFormat="1" applyFont="1" applyFill="1" applyBorder="1" applyAlignment="1">
      <alignment horizontal="left" vertical="center" wrapText="1"/>
    </xf>
    <xf numFmtId="166" fontId="8" fillId="5" borderId="12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T72"/>
  <sheetViews>
    <sheetView tabSelected="1" zoomScale="70" zoomScaleNormal="70" zoomScaleSheetLayoutView="70" workbookViewId="0">
      <pane xSplit="2" ySplit="6" topLeftCell="F7" activePane="bottomRight" state="frozen"/>
      <selection pane="topRight" activeCell="C1" sqref="C1"/>
      <selection pane="bottomLeft" activeCell="A6" sqref="A6"/>
      <selection pane="bottomRight" activeCell="R13" sqref="R13"/>
    </sheetView>
  </sheetViews>
  <sheetFormatPr defaultColWidth="9.109375" defaultRowHeight="13.8" x14ac:dyDescent="0.25"/>
  <cols>
    <col min="1" max="1" width="8.6640625" style="2" customWidth="1"/>
    <col min="2" max="2" width="47.88671875" style="73" customWidth="1"/>
    <col min="3" max="3" width="17.5546875" style="2" customWidth="1"/>
    <col min="4" max="4" width="13.88671875" style="2" customWidth="1"/>
    <col min="5" max="5" width="15" style="2" customWidth="1"/>
    <col min="6" max="6" width="13.5546875" style="2" customWidth="1"/>
    <col min="7" max="7" width="13.88671875" style="2" customWidth="1"/>
    <col min="8" max="8" width="14.109375" style="23" customWidth="1"/>
    <col min="9" max="9" width="16.44140625" style="23" customWidth="1"/>
    <col min="10" max="10" width="12" style="23" customWidth="1"/>
    <col min="11" max="11" width="17.88671875" style="23" customWidth="1"/>
    <col min="12" max="12" width="10.5546875" style="23" customWidth="1"/>
    <col min="13" max="13" width="15.88671875" style="37" customWidth="1"/>
    <col min="14" max="14" width="12" style="37" customWidth="1"/>
    <col min="15" max="15" width="17.5546875" style="37" customWidth="1"/>
    <col min="16" max="16" width="15.5546875" style="37" customWidth="1"/>
    <col min="17" max="17" width="11.44140625" style="37" customWidth="1"/>
    <col min="18" max="18" width="66.44140625" style="2" customWidth="1"/>
    <col min="19" max="19" width="9.109375" style="2" customWidth="1"/>
    <col min="20" max="20" width="13.44140625" style="2" hidden="1" customWidth="1"/>
    <col min="21" max="21" width="13.44140625" style="2" customWidth="1"/>
    <col min="22" max="16384" width="9.109375" style="2"/>
  </cols>
  <sheetData>
    <row r="1" spans="1:20" ht="15" hidden="1" x14ac:dyDescent="0.25">
      <c r="A1" s="4"/>
      <c r="C1" s="4"/>
      <c r="D1" s="4"/>
      <c r="E1" s="4"/>
      <c r="F1" s="4"/>
      <c r="G1" s="4"/>
      <c r="H1" s="19"/>
      <c r="I1" s="19"/>
      <c r="J1" s="19"/>
      <c r="K1" s="19"/>
      <c r="L1" s="19"/>
      <c r="M1" s="28"/>
      <c r="N1" s="28"/>
      <c r="O1" s="28"/>
      <c r="P1" s="28"/>
      <c r="Q1" s="28"/>
      <c r="R1" s="81" t="s">
        <v>15</v>
      </c>
    </row>
    <row r="2" spans="1:20" ht="33.75" customHeight="1" x14ac:dyDescent="0.3">
      <c r="A2" s="110" t="s">
        <v>16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</row>
    <row r="3" spans="1:20" ht="21" customHeight="1" x14ac:dyDescent="0.3">
      <c r="A3" s="110" t="s">
        <v>40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</row>
    <row r="4" spans="1:20" ht="15" hidden="1" x14ac:dyDescent="0.25">
      <c r="A4" s="4"/>
      <c r="C4" s="4"/>
      <c r="D4" s="4"/>
      <c r="E4" s="4"/>
      <c r="F4" s="4"/>
      <c r="G4" s="4"/>
      <c r="H4" s="19"/>
      <c r="I4" s="19"/>
      <c r="J4" s="19"/>
      <c r="K4" s="19"/>
      <c r="L4" s="19"/>
      <c r="M4" s="28"/>
      <c r="N4" s="28"/>
      <c r="O4" s="28"/>
      <c r="P4" s="28"/>
      <c r="Q4" s="28"/>
      <c r="R4" s="81" t="s">
        <v>13</v>
      </c>
    </row>
    <row r="5" spans="1:20" ht="48.75" customHeight="1" x14ac:dyDescent="0.25">
      <c r="A5" s="112" t="s">
        <v>0</v>
      </c>
      <c r="B5" s="113" t="s">
        <v>1</v>
      </c>
      <c r="C5" s="114" t="s">
        <v>20</v>
      </c>
      <c r="D5" s="112"/>
      <c r="E5" s="112"/>
      <c r="F5" s="112"/>
      <c r="G5" s="112"/>
      <c r="H5" s="115" t="s">
        <v>7</v>
      </c>
      <c r="I5" s="115"/>
      <c r="J5" s="115"/>
      <c r="K5" s="115"/>
      <c r="L5" s="115"/>
      <c r="M5" s="116" t="s">
        <v>8</v>
      </c>
      <c r="N5" s="116"/>
      <c r="O5" s="116"/>
      <c r="P5" s="116"/>
      <c r="Q5" s="116"/>
      <c r="R5" s="114" t="s">
        <v>9</v>
      </c>
    </row>
    <row r="6" spans="1:20" ht="30" customHeight="1" x14ac:dyDescent="0.25">
      <c r="A6" s="112"/>
      <c r="B6" s="113"/>
      <c r="C6" s="74" t="s">
        <v>2</v>
      </c>
      <c r="D6" s="82" t="s">
        <v>3</v>
      </c>
      <c r="E6" s="82" t="s">
        <v>4</v>
      </c>
      <c r="F6" s="82" t="s">
        <v>5</v>
      </c>
      <c r="G6" s="82" t="s">
        <v>6</v>
      </c>
      <c r="H6" s="75" t="s">
        <v>2</v>
      </c>
      <c r="I6" s="20" t="s">
        <v>3</v>
      </c>
      <c r="J6" s="20" t="s">
        <v>4</v>
      </c>
      <c r="K6" s="20" t="s">
        <v>5</v>
      </c>
      <c r="L6" s="20" t="s">
        <v>6</v>
      </c>
      <c r="M6" s="76" t="s">
        <v>2</v>
      </c>
      <c r="N6" s="29" t="s">
        <v>3</v>
      </c>
      <c r="O6" s="29" t="s">
        <v>4</v>
      </c>
      <c r="P6" s="29" t="s">
        <v>5</v>
      </c>
      <c r="Q6" s="29" t="s">
        <v>6</v>
      </c>
      <c r="R6" s="114"/>
    </row>
    <row r="7" spans="1:20" ht="15.6" x14ac:dyDescent="0.25">
      <c r="A7" s="74">
        <v>1</v>
      </c>
      <c r="B7" s="59">
        <v>2</v>
      </c>
      <c r="C7" s="74">
        <v>3</v>
      </c>
      <c r="D7" s="74">
        <v>4</v>
      </c>
      <c r="E7" s="74">
        <v>5</v>
      </c>
      <c r="F7" s="74">
        <v>6</v>
      </c>
      <c r="G7" s="74">
        <v>7</v>
      </c>
      <c r="H7" s="75">
        <v>8</v>
      </c>
      <c r="I7" s="75">
        <v>9</v>
      </c>
      <c r="J7" s="75">
        <v>10</v>
      </c>
      <c r="K7" s="75">
        <v>11</v>
      </c>
      <c r="L7" s="75">
        <v>12</v>
      </c>
      <c r="M7" s="76">
        <v>13</v>
      </c>
      <c r="N7" s="76">
        <v>14</v>
      </c>
      <c r="O7" s="76">
        <v>15</v>
      </c>
      <c r="P7" s="76">
        <v>16</v>
      </c>
      <c r="Q7" s="76">
        <v>17</v>
      </c>
      <c r="R7" s="74">
        <v>18</v>
      </c>
    </row>
    <row r="8" spans="1:20" s="42" customFormat="1" ht="27.75" customHeight="1" x14ac:dyDescent="0.25">
      <c r="A8" s="107" t="s">
        <v>21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</row>
    <row r="9" spans="1:20" s="41" customFormat="1" ht="75.599999999999994" customHeight="1" x14ac:dyDescent="0.25">
      <c r="A9" s="51" t="s">
        <v>22</v>
      </c>
      <c r="B9" s="43" t="s">
        <v>24</v>
      </c>
      <c r="C9" s="83">
        <f>SUM(D9:G9)</f>
        <v>60</v>
      </c>
      <c r="D9" s="84"/>
      <c r="E9" s="84"/>
      <c r="F9" s="83">
        <v>60</v>
      </c>
      <c r="G9" s="84"/>
      <c r="H9" s="65">
        <f>SUM(I9:L9)</f>
        <v>54</v>
      </c>
      <c r="I9" s="66"/>
      <c r="J9" s="66"/>
      <c r="K9" s="61">
        <v>54</v>
      </c>
      <c r="L9" s="66"/>
      <c r="M9" s="60">
        <f>SUM(N9:Q9)</f>
        <v>0</v>
      </c>
      <c r="N9" s="53"/>
      <c r="O9" s="53"/>
      <c r="P9" s="44"/>
      <c r="Q9" s="53"/>
      <c r="R9" s="85" t="s">
        <v>47</v>
      </c>
    </row>
    <row r="10" spans="1:20" s="41" customFormat="1" ht="75.599999999999994" customHeight="1" x14ac:dyDescent="0.25">
      <c r="A10" s="50" t="s">
        <v>23</v>
      </c>
      <c r="B10" s="52" t="s">
        <v>25</v>
      </c>
      <c r="C10" s="86">
        <f>SUM(D10:G10)</f>
        <v>1012</v>
      </c>
      <c r="D10" s="84"/>
      <c r="E10" s="84"/>
      <c r="F10" s="87">
        <v>1012</v>
      </c>
      <c r="G10" s="84"/>
      <c r="H10" s="61">
        <f>SUM(I10:L10)</f>
        <v>898.4</v>
      </c>
      <c r="I10" s="66"/>
      <c r="J10" s="66"/>
      <c r="K10" s="62">
        <f>151.9+746.5</f>
        <v>898.4</v>
      </c>
      <c r="L10" s="66"/>
      <c r="M10" s="44">
        <f>SUM(N10:Q10)</f>
        <v>502.4</v>
      </c>
      <c r="N10" s="53"/>
      <c r="O10" s="53"/>
      <c r="P10" s="72">
        <v>502.4</v>
      </c>
      <c r="Q10" s="53"/>
      <c r="R10" s="106" t="s">
        <v>48</v>
      </c>
    </row>
    <row r="11" spans="1:20" s="41" customFormat="1" ht="30" customHeight="1" x14ac:dyDescent="0.25">
      <c r="A11" s="56"/>
      <c r="B11" s="57" t="s">
        <v>38</v>
      </c>
      <c r="C11" s="88">
        <f>SUM(C9:C10)</f>
        <v>1072</v>
      </c>
      <c r="D11" s="88">
        <f t="shared" ref="D11:G11" si="0">SUM(D9:D10)</f>
        <v>0</v>
      </c>
      <c r="E11" s="88">
        <f t="shared" si="0"/>
        <v>0</v>
      </c>
      <c r="F11" s="88">
        <f t="shared" si="0"/>
        <v>1072</v>
      </c>
      <c r="G11" s="88">
        <f t="shared" si="0"/>
        <v>0</v>
      </c>
      <c r="H11" s="67">
        <f>SUM(H9:H10)</f>
        <v>952.4</v>
      </c>
      <c r="I11" s="67">
        <f>SUM(I9:I10)</f>
        <v>0</v>
      </c>
      <c r="J11" s="67">
        <f t="shared" ref="J11" si="1">SUM(J9:J10)</f>
        <v>0</v>
      </c>
      <c r="K11" s="67">
        <f t="shared" ref="K11" si="2">SUM(K9:K10)</f>
        <v>952.4</v>
      </c>
      <c r="L11" s="67">
        <f t="shared" ref="L11" si="3">SUM(L9:L10)</f>
        <v>0</v>
      </c>
      <c r="M11" s="58">
        <f t="shared" ref="M11" si="4">SUM(M9:M10)</f>
        <v>502.4</v>
      </c>
      <c r="N11" s="58">
        <f t="shared" ref="N11" si="5">SUM(N9:N10)</f>
        <v>0</v>
      </c>
      <c r="O11" s="58">
        <f t="shared" ref="O11" si="6">SUM(O9:O10)</f>
        <v>0</v>
      </c>
      <c r="P11" s="58">
        <f t="shared" ref="P11" si="7">SUM(P9:P10)</f>
        <v>502.4</v>
      </c>
      <c r="Q11" s="58">
        <f t="shared" ref="Q11" si="8">SUM(Q9:Q10)</f>
        <v>0</v>
      </c>
      <c r="R11" s="85"/>
    </row>
    <row r="12" spans="1:20" ht="33" customHeight="1" x14ac:dyDescent="0.25">
      <c r="A12" s="122" t="s">
        <v>26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89"/>
    </row>
    <row r="13" spans="1:20" ht="86.4" customHeight="1" x14ac:dyDescent="0.25">
      <c r="A13" s="54" t="s">
        <v>28</v>
      </c>
      <c r="B13" s="8" t="s">
        <v>27</v>
      </c>
      <c r="C13" s="90">
        <f>SUM(D13:G13)</f>
        <v>496815.6</v>
      </c>
      <c r="D13" s="91">
        <f>SUM(D14:D17)</f>
        <v>0</v>
      </c>
      <c r="E13" s="91">
        <f>SUM(E14:E17)</f>
        <v>0</v>
      </c>
      <c r="F13" s="91">
        <f>SUM(F14:F17)</f>
        <v>496815.6</v>
      </c>
      <c r="G13" s="91">
        <f>SUM(G14:G17)</f>
        <v>0</v>
      </c>
      <c r="H13" s="64">
        <f>SUM(H14:H17)</f>
        <v>499919.1</v>
      </c>
      <c r="I13" s="64">
        <f t="shared" ref="I13:L13" si="9">SUM(I14:I17)</f>
        <v>0</v>
      </c>
      <c r="J13" s="64">
        <f t="shared" si="9"/>
        <v>0</v>
      </c>
      <c r="K13" s="64">
        <f>SUM(K14:K17)</f>
        <v>499919.1</v>
      </c>
      <c r="L13" s="64">
        <f t="shared" si="9"/>
        <v>0</v>
      </c>
      <c r="M13" s="78">
        <f>SUM(M14:M17)</f>
        <v>250988.87</v>
      </c>
      <c r="N13" s="78">
        <f t="shared" ref="N13:Q13" si="10">SUM(N14:N17)</f>
        <v>0</v>
      </c>
      <c r="O13" s="78">
        <f t="shared" si="10"/>
        <v>0</v>
      </c>
      <c r="P13" s="78">
        <f t="shared" si="10"/>
        <v>250988.87</v>
      </c>
      <c r="Q13" s="45">
        <f t="shared" si="10"/>
        <v>0</v>
      </c>
      <c r="R13" s="92" t="s">
        <v>41</v>
      </c>
      <c r="T13" s="7">
        <f>H13-C13</f>
        <v>3103.5</v>
      </c>
    </row>
    <row r="14" spans="1:20" ht="91.5" customHeight="1" x14ac:dyDescent="0.25">
      <c r="A14" s="18" t="s">
        <v>29</v>
      </c>
      <c r="B14" s="9" t="s">
        <v>11</v>
      </c>
      <c r="C14" s="93">
        <f>SUM(D14:G14)</f>
        <v>207863.8</v>
      </c>
      <c r="D14" s="94"/>
      <c r="E14" s="94"/>
      <c r="F14" s="94">
        <v>207863.8</v>
      </c>
      <c r="G14" s="94"/>
      <c r="H14" s="63">
        <f>I14+J14+K14</f>
        <v>211343.6</v>
      </c>
      <c r="I14" s="63"/>
      <c r="J14" s="63"/>
      <c r="K14" s="63">
        <f>ROUND((119146400+92197199.24)/1000,1)</f>
        <v>211343.6</v>
      </c>
      <c r="L14" s="68"/>
      <c r="M14" s="77">
        <f>SUM(N14:Q14)</f>
        <v>104676.74</v>
      </c>
      <c r="N14" s="77"/>
      <c r="O14" s="77"/>
      <c r="P14" s="77">
        <f>ROUND((59192619.74+45484115.36)/1000,2)</f>
        <v>104676.74</v>
      </c>
      <c r="Q14" s="47"/>
      <c r="R14" s="92" t="s">
        <v>42</v>
      </c>
      <c r="T14" s="7">
        <f t="shared" ref="T14:T20" si="11">H14-C14</f>
        <v>3479.8000000000175</v>
      </c>
    </row>
    <row r="15" spans="1:20" ht="81.75" customHeight="1" x14ac:dyDescent="0.25">
      <c r="A15" s="18" t="s">
        <v>32</v>
      </c>
      <c r="B15" s="9" t="s">
        <v>31</v>
      </c>
      <c r="C15" s="93">
        <f t="shared" ref="C15:C17" si="12">SUM(D15:G15)</f>
        <v>285649.8</v>
      </c>
      <c r="D15" s="94"/>
      <c r="E15" s="94"/>
      <c r="F15" s="94">
        <v>285649.8</v>
      </c>
      <c r="G15" s="94"/>
      <c r="H15" s="63">
        <f t="shared" ref="H15:H18" si="13">I15+J15+K15</f>
        <v>285081.90000000002</v>
      </c>
      <c r="I15" s="63"/>
      <c r="J15" s="63"/>
      <c r="K15" s="63">
        <f>ROUND((5521100+279560800)/1000,1)</f>
        <v>285081.90000000002</v>
      </c>
      <c r="L15" s="68"/>
      <c r="M15" s="77">
        <f t="shared" ref="M15:M16" si="14">SUM(N15:Q15)</f>
        <v>144824.82999999999</v>
      </c>
      <c r="N15" s="77"/>
      <c r="O15" s="77"/>
      <c r="P15" s="77">
        <f>ROUND((3415014.1+141409811.05)/1000,2)</f>
        <v>144824.82999999999</v>
      </c>
      <c r="Q15" s="47"/>
      <c r="R15" s="95" t="s">
        <v>43</v>
      </c>
      <c r="T15" s="7">
        <f t="shared" si="11"/>
        <v>-567.89999999996508</v>
      </c>
    </row>
    <row r="16" spans="1:20" ht="74.25" customHeight="1" x14ac:dyDescent="0.25">
      <c r="A16" s="18" t="s">
        <v>33</v>
      </c>
      <c r="B16" s="9" t="s">
        <v>12</v>
      </c>
      <c r="C16" s="93">
        <f t="shared" si="12"/>
        <v>2300.1999999999998</v>
      </c>
      <c r="D16" s="94"/>
      <c r="E16" s="94"/>
      <c r="F16" s="93">
        <v>2300.1999999999998</v>
      </c>
      <c r="G16" s="94"/>
      <c r="H16" s="63">
        <f t="shared" si="13"/>
        <v>2491.8000000000002</v>
      </c>
      <c r="I16" s="63"/>
      <c r="J16" s="63"/>
      <c r="K16" s="63">
        <v>2491.8000000000002</v>
      </c>
      <c r="L16" s="68"/>
      <c r="M16" s="77">
        <f t="shared" si="14"/>
        <v>1203.4000000000001</v>
      </c>
      <c r="N16" s="77"/>
      <c r="O16" s="77"/>
      <c r="P16" s="77">
        <v>1203.4000000000001</v>
      </c>
      <c r="Q16" s="47"/>
      <c r="R16" s="95" t="s">
        <v>44</v>
      </c>
      <c r="T16" s="7">
        <f t="shared" si="11"/>
        <v>191.60000000000036</v>
      </c>
    </row>
    <row r="17" spans="1:20" ht="60.6" customHeight="1" x14ac:dyDescent="0.25">
      <c r="A17" s="18" t="s">
        <v>30</v>
      </c>
      <c r="B17" s="9" t="s">
        <v>34</v>
      </c>
      <c r="C17" s="93">
        <f t="shared" si="12"/>
        <v>1001.8</v>
      </c>
      <c r="D17" s="94"/>
      <c r="E17" s="94"/>
      <c r="F17" s="94">
        <v>1001.8</v>
      </c>
      <c r="G17" s="94"/>
      <c r="H17" s="63">
        <f t="shared" si="13"/>
        <v>1001.8</v>
      </c>
      <c r="I17" s="63"/>
      <c r="J17" s="63"/>
      <c r="K17" s="63">
        <v>1001.8</v>
      </c>
      <c r="L17" s="68"/>
      <c r="M17" s="77">
        <f>SUM(N17:Q17)</f>
        <v>283.89999999999998</v>
      </c>
      <c r="N17" s="77"/>
      <c r="O17" s="77"/>
      <c r="P17" s="77">
        <v>283.89999999999998</v>
      </c>
      <c r="Q17" s="47"/>
      <c r="R17" s="92"/>
      <c r="T17" s="7">
        <f t="shared" si="11"/>
        <v>0</v>
      </c>
    </row>
    <row r="18" spans="1:20" ht="66" customHeight="1" x14ac:dyDescent="0.25">
      <c r="A18" s="55" t="s">
        <v>35</v>
      </c>
      <c r="B18" s="8" t="s">
        <v>36</v>
      </c>
      <c r="C18" s="90">
        <f>SUM(D18:G18)</f>
        <v>5281.2</v>
      </c>
      <c r="D18" s="91">
        <v>4039.6</v>
      </c>
      <c r="E18" s="91">
        <v>1241.5999999999999</v>
      </c>
      <c r="F18" s="91">
        <v>0</v>
      </c>
      <c r="G18" s="91"/>
      <c r="H18" s="64">
        <f t="shared" si="13"/>
        <v>5281.2</v>
      </c>
      <c r="I18" s="64">
        <v>4039.6</v>
      </c>
      <c r="J18" s="64">
        <v>1241.5999999999999</v>
      </c>
      <c r="K18" s="64">
        <v>0</v>
      </c>
      <c r="L18" s="69"/>
      <c r="M18" s="78">
        <f>SUM(N18:Q18)</f>
        <v>2363.6</v>
      </c>
      <c r="N18" s="78">
        <v>1893.4</v>
      </c>
      <c r="O18" s="78">
        <v>470.2</v>
      </c>
      <c r="P18" s="78"/>
      <c r="Q18" s="46"/>
      <c r="R18" s="92" t="s">
        <v>45</v>
      </c>
      <c r="T18" s="7">
        <f t="shared" si="11"/>
        <v>0</v>
      </c>
    </row>
    <row r="19" spans="1:20" s="5" customFormat="1" ht="37.5" customHeight="1" thickBot="1" x14ac:dyDescent="0.3">
      <c r="A19" s="10"/>
      <c r="B19" s="11" t="s">
        <v>37</v>
      </c>
      <c r="C19" s="96">
        <f>C13+C18</f>
        <v>502096.8</v>
      </c>
      <c r="D19" s="96">
        <f t="shared" ref="D19:F19" si="15">D13+D18</f>
        <v>4039.6</v>
      </c>
      <c r="E19" s="96">
        <f t="shared" si="15"/>
        <v>1241.5999999999999</v>
      </c>
      <c r="F19" s="96">
        <f t="shared" si="15"/>
        <v>496815.6</v>
      </c>
      <c r="G19" s="96"/>
      <c r="H19" s="70">
        <f>H13+H18</f>
        <v>505200.3</v>
      </c>
      <c r="I19" s="70">
        <f t="shared" ref="I19:K19" si="16">I13+I18</f>
        <v>4039.6</v>
      </c>
      <c r="J19" s="70">
        <f t="shared" si="16"/>
        <v>1241.5999999999999</v>
      </c>
      <c r="K19" s="70">
        <f t="shared" si="16"/>
        <v>499919.1</v>
      </c>
      <c r="L19" s="70"/>
      <c r="M19" s="79">
        <f>M13+M18</f>
        <v>253352.47</v>
      </c>
      <c r="N19" s="79">
        <f>N13+N18</f>
        <v>1893.4</v>
      </c>
      <c r="O19" s="79">
        <f t="shared" ref="O19:P19" si="17">O13+O18</f>
        <v>470.2</v>
      </c>
      <c r="P19" s="79">
        <f t="shared" si="17"/>
        <v>250988.87</v>
      </c>
      <c r="Q19" s="48"/>
      <c r="R19" s="97"/>
      <c r="T19" s="7">
        <f t="shared" si="11"/>
        <v>3103.5</v>
      </c>
    </row>
    <row r="20" spans="1:20" s="6" customFormat="1" ht="38.25" customHeight="1" thickBot="1" x14ac:dyDescent="0.3">
      <c r="A20" s="12"/>
      <c r="B20" s="13" t="s">
        <v>10</v>
      </c>
      <c r="C20" s="98">
        <f>C11+C19</f>
        <v>503168.8</v>
      </c>
      <c r="D20" s="98">
        <f t="shared" ref="D20:G20" si="18">D11+D19</f>
        <v>4039.6</v>
      </c>
      <c r="E20" s="98">
        <f t="shared" si="18"/>
        <v>1241.5999999999999</v>
      </c>
      <c r="F20" s="98">
        <f t="shared" si="18"/>
        <v>497887.6</v>
      </c>
      <c r="G20" s="98">
        <f t="shared" si="18"/>
        <v>0</v>
      </c>
      <c r="H20" s="71">
        <f>H11+H19</f>
        <v>506152.7</v>
      </c>
      <c r="I20" s="71">
        <f t="shared" ref="I20:L20" si="19">I11+I19</f>
        <v>4039.6</v>
      </c>
      <c r="J20" s="71">
        <f t="shared" si="19"/>
        <v>1241.5999999999999</v>
      </c>
      <c r="K20" s="71">
        <f t="shared" si="19"/>
        <v>500871.5</v>
      </c>
      <c r="L20" s="71">
        <f t="shared" si="19"/>
        <v>0</v>
      </c>
      <c r="M20" s="80">
        <f>M11+M19</f>
        <v>253854.87</v>
      </c>
      <c r="N20" s="80">
        <f t="shared" ref="N20:Q20" si="20">N11+N19</f>
        <v>1893.4</v>
      </c>
      <c r="O20" s="80">
        <f t="shared" si="20"/>
        <v>470.2</v>
      </c>
      <c r="P20" s="80">
        <f t="shared" si="20"/>
        <v>251491.27</v>
      </c>
      <c r="Q20" s="49">
        <f t="shared" si="20"/>
        <v>0</v>
      </c>
      <c r="R20" s="99"/>
      <c r="T20" s="7">
        <f t="shared" si="11"/>
        <v>2983.9000000000233</v>
      </c>
    </row>
    <row r="21" spans="1:20" ht="18" customHeight="1" x14ac:dyDescent="0.25">
      <c r="A21" s="1"/>
      <c r="B21" s="3"/>
      <c r="C21" s="100"/>
      <c r="D21" s="1"/>
      <c r="E21" s="1"/>
      <c r="F21" s="1"/>
      <c r="G21" s="1"/>
      <c r="H21" s="21"/>
      <c r="I21" s="21"/>
      <c r="J21" s="21"/>
      <c r="K21" s="21"/>
      <c r="L21" s="21"/>
      <c r="M21" s="30"/>
      <c r="N21" s="30"/>
      <c r="O21" s="30"/>
      <c r="P21" s="30"/>
      <c r="Q21" s="31"/>
      <c r="R21" s="1"/>
    </row>
    <row r="22" spans="1:20" ht="19.95" customHeight="1" x14ac:dyDescent="0.25">
      <c r="A22" s="124" t="s">
        <v>17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22"/>
      <c r="M22" s="32"/>
      <c r="N22" s="33"/>
      <c r="O22" s="33"/>
      <c r="P22" s="34"/>
      <c r="Q22" s="33"/>
      <c r="R22" s="39"/>
    </row>
    <row r="23" spans="1:20" ht="33" customHeight="1" x14ac:dyDescent="0.25">
      <c r="A23" s="39"/>
      <c r="B23" s="119" t="s">
        <v>46</v>
      </c>
      <c r="C23" s="119"/>
      <c r="D23" s="101"/>
      <c r="E23" s="120" t="s">
        <v>39</v>
      </c>
      <c r="F23" s="120"/>
      <c r="G23" s="39"/>
      <c r="H23" s="22"/>
      <c r="I23" s="22"/>
      <c r="J23" s="22"/>
      <c r="K23" s="22"/>
      <c r="L23" s="22"/>
      <c r="M23" s="35"/>
      <c r="N23" s="33"/>
      <c r="O23" s="33"/>
      <c r="P23" s="33"/>
      <c r="Q23" s="33"/>
      <c r="R23" s="39"/>
    </row>
    <row r="24" spans="1:20" ht="27.6" customHeight="1" x14ac:dyDescent="0.25">
      <c r="A24" s="39"/>
      <c r="B24" s="40" t="s">
        <v>18</v>
      </c>
      <c r="C24" s="40"/>
      <c r="D24" s="40"/>
      <c r="E24" s="121" t="s">
        <v>19</v>
      </c>
      <c r="F24" s="121"/>
      <c r="G24" s="40"/>
      <c r="H24" s="22"/>
      <c r="I24" s="22"/>
      <c r="J24" s="22"/>
      <c r="K24" s="22"/>
      <c r="L24" s="22"/>
      <c r="M24" s="33"/>
      <c r="N24" s="33"/>
      <c r="O24" s="33"/>
      <c r="P24" s="33"/>
      <c r="Q24" s="33"/>
      <c r="R24" s="39"/>
    </row>
    <row r="25" spans="1:20" ht="39" customHeight="1" x14ac:dyDescent="0.25">
      <c r="A25" s="117" t="s">
        <v>14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</row>
    <row r="26" spans="1:20" x14ac:dyDescent="0.25">
      <c r="M26" s="36"/>
      <c r="P26" s="38"/>
    </row>
    <row r="27" spans="1:20" x14ac:dyDescent="0.25">
      <c r="I27" s="24"/>
      <c r="J27" s="25"/>
    </row>
    <row r="28" spans="1:20" x14ac:dyDescent="0.25">
      <c r="I28" s="24"/>
      <c r="J28" s="24"/>
    </row>
    <row r="29" spans="1:20" x14ac:dyDescent="0.25">
      <c r="I29" s="24"/>
      <c r="J29" s="25"/>
    </row>
    <row r="30" spans="1:20" x14ac:dyDescent="0.25">
      <c r="I30" s="24"/>
      <c r="J30" s="24"/>
      <c r="K30" s="24"/>
      <c r="L30" s="24"/>
    </row>
    <row r="31" spans="1:20" x14ac:dyDescent="0.25">
      <c r="I31" s="26"/>
      <c r="J31" s="24"/>
      <c r="K31" s="24"/>
      <c r="L31" s="24"/>
    </row>
    <row r="32" spans="1:20" x14ac:dyDescent="0.25">
      <c r="I32" s="24"/>
      <c r="J32" s="24"/>
      <c r="K32" s="25"/>
      <c r="L32" s="24"/>
    </row>
    <row r="33" spans="9:12" x14ac:dyDescent="0.25">
      <c r="I33" s="24"/>
      <c r="J33" s="24"/>
      <c r="K33" s="25"/>
      <c r="L33" s="24"/>
    </row>
    <row r="34" spans="9:12" x14ac:dyDescent="0.25">
      <c r="I34" s="24"/>
      <c r="J34" s="24"/>
      <c r="K34" s="24"/>
      <c r="L34" s="25"/>
    </row>
    <row r="36" spans="9:12" x14ac:dyDescent="0.25">
      <c r="L36" s="27"/>
    </row>
    <row r="60" spans="3:3" x14ac:dyDescent="0.25">
      <c r="C60" s="102"/>
    </row>
    <row r="61" spans="3:3" x14ac:dyDescent="0.25">
      <c r="C61" s="102"/>
    </row>
    <row r="65" spans="3:3" x14ac:dyDescent="0.25">
      <c r="C65" s="103"/>
    </row>
    <row r="66" spans="3:3" x14ac:dyDescent="0.25">
      <c r="C66" s="103"/>
    </row>
    <row r="70" spans="3:3" x14ac:dyDescent="0.25">
      <c r="C70" s="104"/>
    </row>
    <row r="71" spans="3:3" x14ac:dyDescent="0.25">
      <c r="C71" s="105"/>
    </row>
    <row r="72" spans="3:3" x14ac:dyDescent="0.25">
      <c r="C72" s="104"/>
    </row>
  </sheetData>
  <mergeCells count="15">
    <mergeCell ref="A25:R25"/>
    <mergeCell ref="B23:C23"/>
    <mergeCell ref="E23:F23"/>
    <mergeCell ref="E24:F24"/>
    <mergeCell ref="A12:Q12"/>
    <mergeCell ref="A22:K22"/>
    <mergeCell ref="A8:R8"/>
    <mergeCell ref="A2:R2"/>
    <mergeCell ref="A3:R3"/>
    <mergeCell ref="A5:A6"/>
    <mergeCell ref="B5:B6"/>
    <mergeCell ref="C5:G5"/>
    <mergeCell ref="H5:L5"/>
    <mergeCell ref="M5:Q5"/>
    <mergeCell ref="R5:R6"/>
  </mergeCells>
  <pageMargins left="0.19685039370078741" right="0.19685039370078741" top="0.19685039370078741" bottom="0" header="0.11811023622047245" footer="0"/>
  <pageSetup paperSize="9" scale="42" orientation="landscape" r:id="rId1"/>
  <headerFooter alignWithMargins="0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4"/>
  <sheetViews>
    <sheetView workbookViewId="0">
      <selection activeCell="G16" sqref="G16"/>
    </sheetView>
  </sheetViews>
  <sheetFormatPr defaultRowHeight="13.2" x14ac:dyDescent="0.25"/>
  <cols>
    <col min="5" max="5" width="11.33203125" bestFit="1" customWidth="1"/>
  </cols>
  <sheetData>
    <row r="5" spans="2:9" x14ac:dyDescent="0.25">
      <c r="B5" s="14"/>
      <c r="C5" s="14"/>
      <c r="D5" s="14"/>
      <c r="E5" s="14"/>
      <c r="F5" s="14"/>
      <c r="G5" s="14"/>
      <c r="H5" s="14"/>
      <c r="I5" s="14"/>
    </row>
    <row r="6" spans="2:9" x14ac:dyDescent="0.25">
      <c r="B6" s="14"/>
      <c r="C6" s="14"/>
      <c r="D6" s="14"/>
      <c r="E6" s="14"/>
      <c r="F6" s="14"/>
      <c r="G6" s="14"/>
      <c r="H6" s="14"/>
      <c r="I6" s="14"/>
    </row>
    <row r="7" spans="2:9" x14ac:dyDescent="0.25">
      <c r="B7" s="14"/>
      <c r="C7" s="14"/>
      <c r="D7" s="14"/>
      <c r="E7" s="14"/>
      <c r="F7" s="14"/>
      <c r="G7" s="14"/>
      <c r="H7" s="14"/>
      <c r="I7" s="14"/>
    </row>
    <row r="8" spans="2:9" x14ac:dyDescent="0.25">
      <c r="B8" s="14"/>
      <c r="C8" s="14"/>
      <c r="D8" s="14"/>
      <c r="E8" s="14"/>
      <c r="F8" s="14"/>
      <c r="G8" s="14"/>
      <c r="H8" s="14"/>
      <c r="I8" s="14"/>
    </row>
    <row r="9" spans="2:9" x14ac:dyDescent="0.25">
      <c r="B9" s="14"/>
      <c r="C9" s="14"/>
      <c r="D9" s="14"/>
      <c r="E9" s="14"/>
      <c r="F9" s="14"/>
      <c r="G9" s="14"/>
      <c r="H9" s="14"/>
      <c r="I9" s="14"/>
    </row>
    <row r="10" spans="2:9" x14ac:dyDescent="0.25">
      <c r="B10" s="14"/>
      <c r="C10" s="14"/>
      <c r="D10" s="14"/>
      <c r="E10" s="14"/>
      <c r="F10" s="14"/>
      <c r="G10" s="14"/>
      <c r="H10" s="14"/>
      <c r="I10" s="14"/>
    </row>
    <row r="11" spans="2:9" ht="15.6" x14ac:dyDescent="0.25">
      <c r="B11" s="14"/>
      <c r="C11" s="14"/>
      <c r="D11" s="14"/>
      <c r="E11" s="15"/>
      <c r="F11" s="14"/>
      <c r="G11" s="14"/>
      <c r="H11" s="14"/>
      <c r="I11" s="14"/>
    </row>
    <row r="12" spans="2:9" ht="15.6" x14ac:dyDescent="0.25">
      <c r="B12" s="14"/>
      <c r="C12" s="14"/>
      <c r="D12" s="14"/>
      <c r="E12" s="15"/>
      <c r="F12" s="14"/>
      <c r="G12" s="14"/>
      <c r="H12" s="14"/>
      <c r="I12" s="14"/>
    </row>
    <row r="13" spans="2:9" ht="15.6" x14ac:dyDescent="0.25">
      <c r="B13" s="14"/>
      <c r="C13" s="14"/>
      <c r="D13" s="14"/>
      <c r="E13" s="15"/>
      <c r="F13" s="14"/>
      <c r="G13" s="14"/>
      <c r="H13" s="14"/>
      <c r="I13" s="14"/>
    </row>
    <row r="14" spans="2:9" ht="12.6" customHeight="1" x14ac:dyDescent="0.25">
      <c r="B14" s="14"/>
      <c r="C14" s="14"/>
      <c r="D14" s="14"/>
      <c r="E14" s="17"/>
      <c r="F14" s="14"/>
      <c r="G14" s="14"/>
      <c r="H14" s="14"/>
      <c r="I14" s="14"/>
    </row>
    <row r="15" spans="2:9" ht="12.6" customHeight="1" x14ac:dyDescent="0.25">
      <c r="B15" s="14"/>
      <c r="C15" s="14"/>
      <c r="D15" s="14"/>
      <c r="E15" s="17"/>
      <c r="F15" s="14"/>
      <c r="G15" s="14"/>
      <c r="H15" s="14"/>
      <c r="I15" s="14"/>
    </row>
    <row r="16" spans="2:9" ht="15.6" x14ac:dyDescent="0.25">
      <c r="B16" s="14"/>
      <c r="C16" s="14"/>
      <c r="D16" s="14"/>
      <c r="E16" s="15"/>
      <c r="F16" s="14"/>
      <c r="G16" s="14"/>
      <c r="H16" s="14"/>
      <c r="I16" s="14"/>
    </row>
    <row r="17" spans="2:9" ht="15.6" x14ac:dyDescent="0.25">
      <c r="B17" s="14"/>
      <c r="C17" s="14"/>
      <c r="D17" s="14"/>
      <c r="E17" s="15"/>
      <c r="F17" s="14"/>
      <c r="G17" s="14"/>
      <c r="H17" s="14"/>
      <c r="I17" s="14"/>
    </row>
    <row r="18" spans="2:9" x14ac:dyDescent="0.25">
      <c r="B18" s="14"/>
      <c r="C18" s="14"/>
      <c r="D18" s="14"/>
      <c r="E18" s="16"/>
      <c r="F18" s="14"/>
      <c r="G18" s="14"/>
      <c r="H18" s="14"/>
      <c r="I18" s="14"/>
    </row>
    <row r="19" spans="2:9" x14ac:dyDescent="0.25">
      <c r="B19" s="14"/>
      <c r="C19" s="14"/>
      <c r="D19" s="14"/>
      <c r="E19" s="14"/>
      <c r="F19" s="14"/>
      <c r="G19" s="14"/>
      <c r="H19" s="14"/>
      <c r="I19" s="14"/>
    </row>
    <row r="20" spans="2:9" x14ac:dyDescent="0.25">
      <c r="B20" s="14"/>
      <c r="C20" s="14"/>
      <c r="D20" s="14"/>
      <c r="E20" s="14"/>
      <c r="F20" s="14"/>
      <c r="G20" s="14"/>
      <c r="H20" s="14"/>
      <c r="I20" s="14"/>
    </row>
    <row r="21" spans="2:9" x14ac:dyDescent="0.25">
      <c r="B21" s="14"/>
      <c r="C21" s="14"/>
      <c r="D21" s="14"/>
      <c r="E21" s="14"/>
      <c r="F21" s="14"/>
      <c r="G21" s="14"/>
      <c r="H21" s="14"/>
      <c r="I21" s="14"/>
    </row>
    <row r="22" spans="2:9" x14ac:dyDescent="0.25">
      <c r="B22" s="14"/>
      <c r="C22" s="14"/>
      <c r="D22" s="14"/>
      <c r="E22" s="14"/>
      <c r="F22" s="14"/>
      <c r="G22" s="14"/>
      <c r="H22" s="14"/>
      <c r="I22" s="14"/>
    </row>
    <row r="23" spans="2:9" x14ac:dyDescent="0.25">
      <c r="B23" s="14"/>
      <c r="C23" s="14"/>
      <c r="D23" s="14"/>
      <c r="E23" s="14"/>
      <c r="F23" s="14"/>
      <c r="G23" s="14"/>
      <c r="H23" s="14"/>
      <c r="I23" s="14"/>
    </row>
    <row r="24" spans="2:9" x14ac:dyDescent="0.25">
      <c r="B24" s="14"/>
      <c r="C24" s="14"/>
      <c r="D24" s="14"/>
      <c r="E24" s="14"/>
      <c r="F24" s="14"/>
      <c r="G24" s="14"/>
      <c r="H24" s="14"/>
      <c r="I24" s="14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исполн. 6 мес. 2022 Разв.мун.сл</vt:lpstr>
      <vt:lpstr>Лист1</vt:lpstr>
      <vt:lpstr>'исполн. 6 мес. 2022 Разв.мун.сл'!Область_печати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Яна Каримова</cp:lastModifiedBy>
  <cp:lastPrinted>2021-10-01T05:12:27Z</cp:lastPrinted>
  <dcterms:created xsi:type="dcterms:W3CDTF">1996-10-08T23:32:33Z</dcterms:created>
  <dcterms:modified xsi:type="dcterms:W3CDTF">2022-07-14T11:44:23Z</dcterms:modified>
</cp:coreProperties>
</file>